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Payback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b val="1"/>
      <color rgb="00FFFFFF"/>
      <sz val="11"/>
    </font>
    <font>
      <i val="1"/>
      <color rgb="00666666"/>
      <sz val="9"/>
    </font>
  </fonts>
  <fills count="6">
    <fill>
      <patternFill/>
    </fill>
    <fill>
      <patternFill patternType="gray125"/>
    </fill>
    <fill>
      <patternFill patternType="solid">
        <fgColor rgb="001F6F43"/>
      </patternFill>
    </fill>
    <fill>
      <patternFill patternType="solid">
        <fgColor rgb="002E8B57"/>
      </patternFill>
    </fill>
    <fill>
      <patternFill patternType="solid">
        <fgColor rgb="00FFF2CC"/>
      </patternFill>
    </fill>
    <fill>
      <patternFill patternType="solid">
        <fgColor rgb="00D9EAD3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3" fillId="3" borderId="0" pivotButton="0" quotePrefix="0" xfId="0"/>
    <xf numFmtId="0" fontId="0" fillId="0" borderId="1" pivotButton="0" quotePrefix="0" xfId="0"/>
    <xf numFmtId="3" fontId="0" fillId="4" borderId="1" pivotButton="0" quotePrefix="0" xfId="0"/>
    <xf numFmtId="0" fontId="4" fillId="0" borderId="1" pivotButton="0" quotePrefix="0" xfId="0"/>
    <xf numFmtId="0" fontId="0" fillId="4" borderId="1" pivotButton="0" quotePrefix="0" xfId="0"/>
    <xf numFmtId="9" fontId="0" fillId="4" borderId="1" pivotButton="0" quotePrefix="0" xfId="0"/>
    <xf numFmtId="0" fontId="2" fillId="0" borderId="1" pivotButton="0" quotePrefix="0" xfId="0"/>
    <xf numFmtId="3" fontId="2" fillId="5" borderId="1" pivotButton="0" quotePrefix="0" xfId="0"/>
    <xf numFmtId="3" fontId="0" fillId="0" borderId="1" pivotButton="0" quotePrefix="0" xfId="0"/>
    <xf numFmtId="164" fontId="0" fillId="0" borderId="1" pivotButton="0" quotePrefix="0" xfId="0"/>
    <xf numFmtId="2" fontId="2" fillId="5" borderId="1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40" customWidth="1" min="3" max="3"/>
  </cols>
  <sheetData>
    <row r="1">
      <c r="A1" s="1" t="inlineStr">
        <is>
          <t>Sawmill Solar-Hybrid Conversion — Assumptions (edit yellow cells)</t>
        </is>
      </c>
    </row>
    <row r="3">
      <c r="A3" s="2" t="inlineStr">
        <is>
          <t>Parameter</t>
        </is>
      </c>
      <c r="B3" s="2" t="inlineStr">
        <is>
          <t>Value</t>
        </is>
      </c>
      <c r="C3" s="2" t="inlineStr">
        <is>
          <t>Note</t>
        </is>
      </c>
    </row>
    <row r="4">
      <c r="A4" s="3" t="inlineStr">
        <is>
          <t>Current diesel spend per running day (Rs)</t>
        </is>
      </c>
      <c r="B4" s="4" t="n">
        <v>2000</v>
      </c>
      <c r="C4" s="5" t="inlineStr">
        <is>
          <t>Your stated figure</t>
        </is>
      </c>
    </row>
    <row r="5">
      <c r="A5" s="3" t="inlineStr">
        <is>
          <t>Running days per year</t>
        </is>
      </c>
      <c r="B5" s="4" t="n">
        <v>275</v>
      </c>
      <c r="C5" s="5" t="inlineStr">
        <is>
          <t>Midpoint of 250-300+</t>
        </is>
      </c>
    </row>
    <row r="6">
      <c r="A6" s="3" t="inlineStr">
        <is>
          <t>Diesel price (Rs/litre)</t>
        </is>
      </c>
      <c r="B6" s="4" t="n">
        <v>95</v>
      </c>
      <c r="C6" s="5" t="inlineStr">
        <is>
          <t>UP, mid-2026</t>
        </is>
      </c>
    </row>
    <row r="7">
      <c r="A7" s="3" t="inlineStr">
        <is>
          <t>Solar plant size (kWp)</t>
        </is>
      </c>
      <c r="B7" s="4" t="n">
        <v>15</v>
      </c>
      <c r="C7" s="5" t="inlineStr">
        <is>
          <t>Sized to ~60 kWh/day load</t>
        </is>
      </c>
    </row>
    <row r="8">
      <c r="A8" s="3" t="inlineStr">
        <is>
          <t>Peak sun hours/day (annual avg, Ballia)</t>
        </is>
      </c>
      <c r="B8" s="6" t="n">
        <v>4.5</v>
      </c>
      <c r="C8" s="5" t="inlineStr">
        <is>
          <t>Lower in monsoon/winter</t>
        </is>
      </c>
    </row>
    <row r="9">
      <c r="A9" s="3" t="inlineStr">
        <is>
          <t>System losses factor</t>
        </is>
      </c>
      <c r="B9" s="7" t="n">
        <v>0.8</v>
      </c>
      <c r="C9" s="5" t="inlineStr">
        <is>
          <t>Dust, temp, inverter, wiring</t>
        </is>
      </c>
    </row>
    <row r="10">
      <c r="A10" s="3" t="inlineStr">
        <is>
          <t>Grid/charging + maintenance per year (Rs)</t>
        </is>
      </c>
      <c r="B10" s="4" t="n">
        <v>40000</v>
      </c>
      <c r="C10" s="5" t="inlineStr">
        <is>
          <t>Bad-weather grid top-up + O&amp;M</t>
        </is>
      </c>
    </row>
    <row r="11">
      <c r="A11" s="3" t="inlineStr">
        <is>
          <t>Income tax rate (for depreciation benefit)</t>
        </is>
      </c>
      <c r="B11" s="7" t="n">
        <v>0.3</v>
      </c>
      <c r="C11" s="5" t="inlineStr">
        <is>
          <t>Business slab</t>
        </is>
      </c>
    </row>
    <row r="12">
      <c r="A12" s="3" t="inlineStr">
        <is>
          <t>Accelerated depreciation rate (Year 1)</t>
        </is>
      </c>
      <c r="B12" s="7" t="n">
        <v>0.4</v>
      </c>
      <c r="C12" s="5" t="inlineStr">
        <is>
          <t>Solar AD, Income Tax Act</t>
        </is>
      </c>
    </row>
    <row r="14">
      <c r="A14" s="2" t="inlineStr">
        <is>
          <t>CAPITAL COST (BOM)</t>
        </is>
      </c>
      <c r="B14" s="2" t="n"/>
      <c r="C14" s="2" t="n"/>
    </row>
    <row r="15">
      <c r="A15" s="3" t="inlineStr">
        <is>
          <t>Solar modules (15 kWp TOPCon)</t>
        </is>
      </c>
      <c r="B15" s="4" t="n">
        <v>255000</v>
      </c>
      <c r="C15" s="3" t="n"/>
    </row>
    <row r="16">
      <c r="A16" s="3" t="inlineStr">
        <is>
          <t>Mounting structure + DC cabling + protection</t>
        </is>
      </c>
      <c r="B16" s="4" t="n">
        <v>115000</v>
      </c>
      <c r="C16" s="3" t="n"/>
    </row>
    <row r="17">
      <c r="A17" s="3" t="inlineStr">
        <is>
          <t>Hybrid inverter 15 kVA 3-phase</t>
        </is>
      </c>
      <c r="B17" s="4" t="n">
        <v>185000</v>
      </c>
      <c r="C17" s="3" t="n"/>
    </row>
    <row r="18">
      <c r="A18" s="3" t="inlineStr">
        <is>
          <t>LFP battery 15 kWh</t>
        </is>
      </c>
      <c r="B18" s="4" t="n">
        <v>420000</v>
      </c>
      <c r="C18" s="3" t="n"/>
    </row>
    <row r="19">
      <c r="A19" s="3" t="inlineStr">
        <is>
          <t>Electric motors 18.5 kW + 11 kW</t>
        </is>
      </c>
      <c r="B19" s="4" t="n">
        <v>70000</v>
      </c>
      <c r="C19" s="3" t="n"/>
    </row>
    <row r="20">
      <c r="A20" s="3" t="inlineStr">
        <is>
          <t>VFDs (both motors)</t>
        </is>
      </c>
      <c r="B20" s="4" t="n">
        <v>72000</v>
      </c>
      <c r="C20" s="3" t="n"/>
    </row>
    <row r="21">
      <c r="A21" s="3" t="inlineStr">
        <is>
          <t>AC panel, changeover, wiring, earthing</t>
        </is>
      </c>
      <c r="B21" s="4" t="n">
        <v>110000</v>
      </c>
      <c r="C21" s="3" t="n"/>
    </row>
    <row r="22">
      <c r="A22" s="3" t="inlineStr">
        <is>
          <t>Civil, structure, motor mount/alignment</t>
        </is>
      </c>
      <c r="B22" s="4" t="n">
        <v>45000</v>
      </c>
      <c r="C22" s="3" t="n"/>
    </row>
    <row r="23">
      <c r="A23" s="3" t="inlineStr">
        <is>
          <t>Installation &amp; commissioning</t>
        </is>
      </c>
      <c r="B23" s="4" t="n">
        <v>90000</v>
      </c>
      <c r="C23" s="3" t="n"/>
    </row>
    <row r="24">
      <c r="A24" s="8" t="inlineStr">
        <is>
          <t>TOTAL CAPEX</t>
        </is>
      </c>
      <c r="B24" s="9">
        <f>SUM(B15:B23)</f>
        <v/>
      </c>
      <c r="C24" s="3" t="n"/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" t="inlineStr">
        <is>
          <t>Savings &amp; Payback</t>
        </is>
      </c>
    </row>
    <row r="3">
      <c r="A3" s="3" t="inlineStr">
        <is>
          <t>Annual diesel cost (current)</t>
        </is>
      </c>
      <c r="B3" s="10">
        <f>Inputs!B4*Inputs!B5</f>
        <v/>
      </c>
    </row>
    <row r="4">
      <c r="A4" s="3" t="inlineStr">
        <is>
          <t>Daily solar generation (kWh)</t>
        </is>
      </c>
      <c r="B4" s="11">
        <f>Inputs!B7*Inputs!B8*Inputs!B9</f>
        <v/>
      </c>
    </row>
    <row r="5">
      <c r="A5" s="3" t="inlineStr">
        <is>
          <t>Annual solar generation (kWh)</t>
        </is>
      </c>
      <c r="B5" s="10">
        <f>Inputs!B7*Inputs!B8*Inputs!B9*365</f>
        <v/>
      </c>
    </row>
    <row r="6">
      <c r="A6" s="3" t="inlineStr">
        <is>
          <t>Residual grid + maintenance cost/yr</t>
        </is>
      </c>
      <c r="B6" s="10">
        <f>Inputs!B10</f>
        <v/>
      </c>
    </row>
    <row r="7">
      <c r="A7" s="8" t="inlineStr">
        <is>
          <t>NET ANNUAL SAVING</t>
        </is>
      </c>
      <c r="B7" s="9">
        <f>Inputs!B4*Inputs!B5-Inputs!B10</f>
        <v/>
      </c>
    </row>
    <row r="9">
      <c r="A9" s="3" t="inlineStr">
        <is>
          <t>Total capital cost</t>
        </is>
      </c>
      <c r="B9" s="10">
        <f>Inputs!B24</f>
        <v/>
      </c>
    </row>
    <row r="10">
      <c r="A10" s="3" t="inlineStr">
        <is>
          <t>Depreciation tax shield (Year 1)</t>
        </is>
      </c>
      <c r="B10" s="10">
        <f>Inputs!B24*Inputs!B12*Inputs!B11</f>
        <v/>
      </c>
    </row>
    <row r="12">
      <c r="A12" s="8" t="inlineStr">
        <is>
          <t>Simple payback (years)</t>
        </is>
      </c>
      <c r="B12" s="12">
        <f>Inputs!B24/(Inputs!B4*Inputs!B5-Inputs!B10)</f>
        <v/>
      </c>
    </row>
    <row r="13">
      <c r="A13" s="8" t="inlineStr">
        <is>
          <t>Payback w/ Yr-1 tax shield (years)</t>
        </is>
      </c>
      <c r="B13" s="12">
        <f>(Inputs!B24-Inputs!B24*Inputs!B12*Inputs!B11)/(Inputs!B4*Inputs!B5-Inputs!B10)</f>
        <v/>
      </c>
    </row>
    <row r="15">
      <c r="A15" s="3" t="inlineStr">
        <is>
          <t>10-year net savings</t>
        </is>
      </c>
      <c r="B15" s="10">
        <f>(Inputs!B4*Inputs!B5-Inputs!B10)*10-Inputs!B24</f>
        <v/>
      </c>
    </row>
    <row r="16">
      <c r="A16" s="3" t="inlineStr">
        <is>
          <t>25-year net savings (est, incl. replacements)</t>
        </is>
      </c>
      <c r="B16" s="10">
        <f>(Inputs!B4*Inputs!B5-Inputs!B10)*25-Inputs!B24-600000</f>
        <v/>
      </c>
    </row>
    <row r="18">
      <c r="A18" s="13" t="inlineStr">
        <is>
          <t>Notes: Yellow cells in 'Inputs' are editable — change diesel price, days, battery size, or BOM line items and everything here recalculates. PM Surya Ghar subsidy does NOT apply (residential only). Net metering = minor benefit (daytime self-consumption).</t>
        </is>
      </c>
    </row>
    <row r="19"/>
    <row r="20"/>
    <row r="21"/>
  </sheetData>
  <mergeCells count="2">
    <mergeCell ref="A18:B21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2026-06-13T06:16:59Z</dcterms:created>
  <dcterms:modified xmlns:dcterms="http://purl.org/dc/terms/" xmlns:xsi="http://www.w3.org/2001/XMLSchema-instance" xsi:type="dcterms:W3CDTF">2026-06-13T06:16:59Z</dcterms:modified>
</cp:coreProperties>
</file>